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97284\Downloads\"/>
    </mc:Choice>
  </mc:AlternateContent>
  <xr:revisionPtr revIDLastSave="0" documentId="8_{896C7D9C-366D-4691-BCCE-857633BFB2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dovisning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7" l="1"/>
  <c r="D46" i="7" l="1"/>
  <c r="D47" i="7"/>
  <c r="D48" i="7"/>
  <c r="D49" i="7"/>
  <c r="D50" i="7"/>
  <c r="D51" i="7"/>
  <c r="D52" i="7"/>
  <c r="E46" i="7"/>
  <c r="F46" i="7"/>
  <c r="F47" i="7"/>
  <c r="F48" i="7"/>
  <c r="F49" i="7"/>
  <c r="F50" i="7"/>
  <c r="F51" i="7"/>
  <c r="F52" i="7"/>
  <c r="G46" i="7"/>
  <c r="B47" i="7"/>
  <c r="B48" i="7"/>
  <c r="B49" i="7"/>
  <c r="B50" i="7"/>
  <c r="B51" i="7"/>
  <c r="B52" i="7"/>
  <c r="K47" i="7"/>
  <c r="K48" i="7"/>
  <c r="K49" i="7"/>
  <c r="K50" i="7"/>
  <c r="K51" i="7"/>
  <c r="K52" i="7"/>
  <c r="K46" i="7"/>
  <c r="H46" i="7"/>
  <c r="H47" i="7"/>
  <c r="H48" i="7"/>
  <c r="H49" i="7"/>
  <c r="H50" i="7"/>
  <c r="H51" i="7"/>
  <c r="H52" i="7"/>
  <c r="J46" i="7"/>
  <c r="J47" i="7"/>
  <c r="J48" i="7"/>
  <c r="J49" i="7"/>
  <c r="J50" i="7"/>
  <c r="J51" i="7"/>
  <c r="J52" i="7"/>
  <c r="I52" i="7" l="1"/>
  <c r="G52" i="7"/>
  <c r="E52" i="7"/>
  <c r="C52" i="7"/>
  <c r="I51" i="7"/>
  <c r="G51" i="7"/>
  <c r="E51" i="7"/>
  <c r="C51" i="7"/>
  <c r="I50" i="7"/>
  <c r="G50" i="7"/>
  <c r="E50" i="7"/>
  <c r="C50" i="7"/>
  <c r="I49" i="7"/>
  <c r="G49" i="7"/>
  <c r="E49" i="7"/>
  <c r="C49" i="7"/>
  <c r="I48" i="7"/>
  <c r="G48" i="7"/>
  <c r="E48" i="7"/>
  <c r="C48" i="7"/>
  <c r="I47" i="7"/>
  <c r="G47" i="7"/>
  <c r="E47" i="7"/>
  <c r="C47" i="7"/>
  <c r="I46" i="7"/>
  <c r="C46" i="7"/>
</calcChain>
</file>

<file path=xl/sharedStrings.xml><?xml version="1.0" encoding="utf-8"?>
<sst xmlns="http://schemas.openxmlformats.org/spreadsheetml/2006/main" count="69" uniqueCount="69">
  <si>
    <t>Datum/spelperiod</t>
  </si>
  <si>
    <t>Uppsättning/arrangemang</t>
  </si>
  <si>
    <t>A</t>
  </si>
  <si>
    <t>B</t>
  </si>
  <si>
    <t>C</t>
  </si>
  <si>
    <t xml:space="preserve">Målgrupp (ålder) </t>
  </si>
  <si>
    <t>D</t>
  </si>
  <si>
    <t>E</t>
  </si>
  <si>
    <t>F</t>
  </si>
  <si>
    <t>G</t>
  </si>
  <si>
    <t>H</t>
  </si>
  <si>
    <t>I</t>
  </si>
  <si>
    <t>J</t>
  </si>
  <si>
    <t>Kommentarer:</t>
  </si>
  <si>
    <t>Antal förest i Lund</t>
  </si>
  <si>
    <t>Antal förest totalt</t>
  </si>
  <si>
    <t>Statistik för Lund</t>
  </si>
  <si>
    <t>Statistik totalt</t>
  </si>
  <si>
    <t>Antal 0-15 år</t>
  </si>
  <si>
    <t>Antal 16-25 år</t>
  </si>
  <si>
    <t>Antal vuxna</t>
  </si>
  <si>
    <t>Total publik i Lund</t>
  </si>
  <si>
    <t>K</t>
  </si>
  <si>
    <t>Namn</t>
  </si>
  <si>
    <t>REDOVISNING AV PUBLIKSTATISTIK FÖR GRUPPER MED VERKSAMHETSBIDRAG</t>
  </si>
  <si>
    <t>ÅR</t>
  </si>
  <si>
    <t>Kategori</t>
  </si>
  <si>
    <t>Könsfördelning</t>
  </si>
  <si>
    <t>Kategorier</t>
  </si>
  <si>
    <t>Totalt antal erbjudna platser</t>
  </si>
  <si>
    <t>Workshop</t>
  </si>
  <si>
    <t>Föreläsning</t>
  </si>
  <si>
    <t>Föreställning</t>
  </si>
  <si>
    <t>Filmvisning</t>
  </si>
  <si>
    <t>Övrigt</t>
  </si>
  <si>
    <t>OBS! Om kategori-namnen inte passar er verksamhet kan du lägga till eller ändra i tabellen nedan under Kategorier. Högerklicka på en cell och infoga ny rad eller ändra i en existerande cell</t>
  </si>
  <si>
    <t>Öppethållande</t>
  </si>
  <si>
    <t>Antal föreställningar totalt</t>
  </si>
  <si>
    <t>Total publik</t>
  </si>
  <si>
    <t>A) Här anger du kategorin, t.ex workshop. Tryck på nedpilen bredvid cellen och välj en kategori i listan. Om inga kategorier passar kan du ändra i tabellen ovanför</t>
  </si>
  <si>
    <t>L</t>
  </si>
  <si>
    <t>M</t>
  </si>
  <si>
    <t>Antal erbj platser i Lund</t>
  </si>
  <si>
    <t>Antal erbj platser totalt</t>
  </si>
  <si>
    <t>Totalt antal erbjudna platser i Lund</t>
  </si>
  <si>
    <t xml:space="preserve">Antal föreställningar i Lund totalt </t>
  </si>
  <si>
    <t>Antal föreställningar totalt per kategori</t>
  </si>
  <si>
    <t>Antal föreställningar i Lund per kategori</t>
  </si>
  <si>
    <t>Publik i Lund per kategori</t>
  </si>
  <si>
    <t>Antal erbjudna platser totalt per kategori</t>
  </si>
  <si>
    <t>Antal erbjudna platser i Lund per kategori</t>
  </si>
  <si>
    <t>Publik totalt per kategori</t>
  </si>
  <si>
    <t>Uträkningskolumner; HÄR FYLLER NI INTE I NÅGOT</t>
  </si>
  <si>
    <t>D)  Skriv ålder på målgruppen, t ex 3-8 år, 15-17 år, eller t ex unga vuxna, pensionärer, företag etc</t>
  </si>
  <si>
    <t>G) Här skriver du den totala publiken/antalet besökare i Lund.</t>
  </si>
  <si>
    <t xml:space="preserve">H-I-J) Här skriver du den totala publiken/antalet besökare i resp. åldersgrupp. </t>
  </si>
  <si>
    <t>N</t>
  </si>
  <si>
    <t>N) Här skriver du den totala publiken/antalet besökare.</t>
  </si>
  <si>
    <t xml:space="preserve">F) Här skriver du  antal erbjudna platser i Lund, dvs om ni spelat 10 gånger i en lokal med 100 stolar blir förstås antalet erbjudna platser 1000 </t>
  </si>
  <si>
    <t>M) Här skriver du totalt antal erbjudna platser</t>
  </si>
  <si>
    <t>OBS! Om antalet rader inte räcker till för er verksamhet kan du högerklicka på tabellen och tryck infoga ny rad</t>
  </si>
  <si>
    <t>Det kan vara bra att läsa igenom förklaringarna under tabellen för A-N</t>
  </si>
  <si>
    <t>Utställning</t>
  </si>
  <si>
    <t xml:space="preserve">Rapporterande verksamhet: </t>
  </si>
  <si>
    <t>K) Här skriver du en ungefärlig könsfördelning för arrangemangen, t.ex 90% män, om könsfördelningen ansågs jämn fyll inte i något.</t>
  </si>
  <si>
    <t>L) Här anger du totalt antal arrangemang.</t>
  </si>
  <si>
    <t>B) Skriv namn på arrangemanget</t>
  </si>
  <si>
    <t>C) Skriv spelperioden så här 2011-03-28--2011-06-23 och vid enstaka tillfällen tex.  endast 2011-03-28</t>
  </si>
  <si>
    <t>E) Här anger du totalt antal arrangemang i Lund.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</si>
</sst>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2" xfId="0" applyFont="1" applyFill="1" applyBorder="1"/>
    <xf numFmtId="0" fontId="1" fillId="0" borderId="1" xfId="0" applyFont="1" applyFill="1" applyBorder="1"/>
    <xf numFmtId="0" fontId="1" fillId="2" borderId="0" xfId="0" applyFont="1" applyFill="1"/>
    <xf numFmtId="0" fontId="0" fillId="0" borderId="0" xfId="0" applyBorder="1"/>
    <xf numFmtId="0" fontId="4" fillId="0" borderId="0" xfId="0" applyFont="1" applyBorder="1"/>
    <xf numFmtId="0" fontId="2" fillId="3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5" borderId="0" xfId="0" applyFill="1" applyBorder="1"/>
    <xf numFmtId="1" fontId="0" fillId="4" borderId="0" xfId="0" applyNumberFormat="1" applyFill="1" applyBorder="1"/>
    <xf numFmtId="0" fontId="5" fillId="0" borderId="0" xfId="0" applyFont="1" applyBorder="1"/>
    <xf numFmtId="0" fontId="6" fillId="0" borderId="3" xfId="0" applyFont="1" applyFill="1" applyBorder="1"/>
    <xf numFmtId="0" fontId="6" fillId="0" borderId="0" xfId="0" applyFont="1" applyBorder="1"/>
    <xf numFmtId="0" fontId="3" fillId="0" borderId="3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8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5" borderId="0" xfId="0" applyFont="1" applyFill="1" applyBorder="1"/>
    <xf numFmtId="1" fontId="8" fillId="4" borderId="0" xfId="0" applyNumberFormat="1" applyFont="1" applyFill="1" applyBorder="1"/>
    <xf numFmtId="0" fontId="3" fillId="0" borderId="0" xfId="0" applyFont="1" applyFill="1" applyBorder="1"/>
    <xf numFmtId="0" fontId="6" fillId="0" borderId="2" xfId="0" applyFont="1" applyFill="1" applyBorder="1"/>
    <xf numFmtId="1" fontId="0" fillId="0" borderId="0" xfId="0" applyNumberFormat="1" applyBorder="1" applyAlignment="1" applyProtection="1">
      <alignment wrapText="1"/>
      <protection hidden="1"/>
    </xf>
    <xf numFmtId="1" fontId="0" fillId="0" borderId="0" xfId="0" applyNumberFormat="1" applyFill="1" applyBorder="1" applyAlignment="1" applyProtection="1">
      <alignment wrapText="1"/>
      <protection hidden="1"/>
    </xf>
    <xf numFmtId="1" fontId="0" fillId="6" borderId="0" xfId="0" applyNumberFormat="1" applyFill="1" applyBorder="1" applyAlignment="1" applyProtection="1">
      <alignment wrapText="1"/>
      <protection hidden="1"/>
    </xf>
    <xf numFmtId="1" fontId="0" fillId="0" borderId="0" xfId="0" applyNumberFormat="1" applyBorder="1" applyProtection="1">
      <protection locked="0" hidden="1"/>
    </xf>
    <xf numFmtId="0" fontId="6" fillId="0" borderId="0" xfId="0" applyFont="1" applyBorder="1" applyAlignment="1">
      <alignment wrapText="1"/>
    </xf>
    <xf numFmtId="0" fontId="7" fillId="0" borderId="0" xfId="0" applyFont="1" applyFill="1"/>
    <xf numFmtId="0" fontId="3" fillId="0" borderId="3" xfId="0" applyFont="1" applyFill="1" applyBorder="1"/>
    <xf numFmtId="0" fontId="9" fillId="2" borderId="0" xfId="0" applyFont="1" applyFill="1"/>
  </cellXfs>
  <cellStyles count="1">
    <cellStyle name="Normal" xfId="0" builtinId="0"/>
  </cellStyles>
  <dxfs count="45"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numFmt numFmtId="1" formatCode="0"/>
      <protection locked="0" hidden="1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Arrangemang per kategori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Redovisning!$B$45</c:f>
              <c:strCache>
                <c:ptCount val="1"/>
                <c:pt idx="0">
                  <c:v>Antal föreställningar totalt per kategori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Redovisning!$A$46:$A$52</c:f>
              <c:strCache>
                <c:ptCount val="7"/>
                <c:pt idx="0">
                  <c:v>Filmvisning</c:v>
                </c:pt>
                <c:pt idx="1">
                  <c:v>Föreläsning</c:v>
                </c:pt>
                <c:pt idx="2">
                  <c:v>Föreställning</c:v>
                </c:pt>
                <c:pt idx="3">
                  <c:v>Utställning</c:v>
                </c:pt>
                <c:pt idx="4">
                  <c:v>Workshop</c:v>
                </c:pt>
                <c:pt idx="5">
                  <c:v>Öppethållande</c:v>
                </c:pt>
                <c:pt idx="6">
                  <c:v>Övrigt</c:v>
                </c:pt>
              </c:strCache>
            </c:strRef>
          </c:cat>
          <c:val>
            <c:numRef>
              <c:f>Redovisning!$B$46:$B$52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9-498E-9508-71BD0F251B53}"/>
            </c:ext>
          </c:extLst>
        </c:ser>
        <c:ser>
          <c:idx val="1"/>
          <c:order val="1"/>
          <c:tx>
            <c:strRef>
              <c:f>Redovisning!$C$45</c:f>
              <c:strCache>
                <c:ptCount val="1"/>
                <c:pt idx="0">
                  <c:v>Antal föreställningar i Lund per kategori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Redovisning!$A$46:$A$52</c:f>
              <c:strCache>
                <c:ptCount val="7"/>
                <c:pt idx="0">
                  <c:v>Filmvisning</c:v>
                </c:pt>
                <c:pt idx="1">
                  <c:v>Föreläsning</c:v>
                </c:pt>
                <c:pt idx="2">
                  <c:v>Föreställning</c:v>
                </c:pt>
                <c:pt idx="3">
                  <c:v>Utställning</c:v>
                </c:pt>
                <c:pt idx="4">
                  <c:v>Workshop</c:v>
                </c:pt>
                <c:pt idx="5">
                  <c:v>Öppethållande</c:v>
                </c:pt>
                <c:pt idx="6">
                  <c:v>Övrigt</c:v>
                </c:pt>
              </c:strCache>
            </c:strRef>
          </c:cat>
          <c:val>
            <c:numRef>
              <c:f>Redovisning!$C$46:$C$52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9-498E-9508-71BD0F251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290712"/>
        <c:axId val="606292024"/>
      </c:barChart>
      <c:catAx>
        <c:axId val="60629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6292024"/>
        <c:crosses val="autoZero"/>
        <c:auto val="1"/>
        <c:lblAlgn val="ctr"/>
        <c:lblOffset val="100"/>
        <c:noMultiLvlLbl val="0"/>
      </c:catAx>
      <c:valAx>
        <c:axId val="60629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629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Erbjudna platser per kategori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Redovisning!$D$45</c:f>
              <c:strCache>
                <c:ptCount val="1"/>
                <c:pt idx="0">
                  <c:v>Antal erbjudna platser totalt per kategori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Redovisning!$A$46:$A$52</c:f>
              <c:strCache>
                <c:ptCount val="7"/>
                <c:pt idx="0">
                  <c:v>Filmvisning</c:v>
                </c:pt>
                <c:pt idx="1">
                  <c:v>Föreläsning</c:v>
                </c:pt>
                <c:pt idx="2">
                  <c:v>Föreställning</c:v>
                </c:pt>
                <c:pt idx="3">
                  <c:v>Utställning</c:v>
                </c:pt>
                <c:pt idx="4">
                  <c:v>Workshop</c:v>
                </c:pt>
                <c:pt idx="5">
                  <c:v>Öppethållande</c:v>
                </c:pt>
                <c:pt idx="6">
                  <c:v>Övrigt</c:v>
                </c:pt>
              </c:strCache>
            </c:strRef>
          </c:cat>
          <c:val>
            <c:numRef>
              <c:f>Redovisning!$D$46:$D$52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0-4C7B-8AA2-D6E14A44DB94}"/>
            </c:ext>
          </c:extLst>
        </c:ser>
        <c:ser>
          <c:idx val="1"/>
          <c:order val="1"/>
          <c:tx>
            <c:strRef>
              <c:f>Redovisning!$E$45</c:f>
              <c:strCache>
                <c:ptCount val="1"/>
                <c:pt idx="0">
                  <c:v>Antal erbjudna platser i Lund per kategori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Redovisning!$A$46:$A$52</c:f>
              <c:strCache>
                <c:ptCount val="7"/>
                <c:pt idx="0">
                  <c:v>Filmvisning</c:v>
                </c:pt>
                <c:pt idx="1">
                  <c:v>Föreläsning</c:v>
                </c:pt>
                <c:pt idx="2">
                  <c:v>Föreställning</c:v>
                </c:pt>
                <c:pt idx="3">
                  <c:v>Utställning</c:v>
                </c:pt>
                <c:pt idx="4">
                  <c:v>Workshop</c:v>
                </c:pt>
                <c:pt idx="5">
                  <c:v>Öppethållande</c:v>
                </c:pt>
                <c:pt idx="6">
                  <c:v>Övrigt</c:v>
                </c:pt>
              </c:strCache>
            </c:strRef>
          </c:cat>
          <c:val>
            <c:numRef>
              <c:f>Redovisning!$E$46:$E$52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0-4C7B-8AA2-D6E14A44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287760"/>
        <c:axId val="606292352"/>
      </c:barChart>
      <c:catAx>
        <c:axId val="60628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6292352"/>
        <c:crosses val="autoZero"/>
        <c:auto val="1"/>
        <c:lblAlgn val="ctr"/>
        <c:lblOffset val="100"/>
        <c:noMultiLvlLbl val="0"/>
      </c:catAx>
      <c:valAx>
        <c:axId val="6062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628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Publik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Redovisning!$F$45</c:f>
              <c:strCache>
                <c:ptCount val="1"/>
                <c:pt idx="0">
                  <c:v>Publik totalt per kategori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Redovisning!$A$46:$A$52</c:f>
              <c:strCache>
                <c:ptCount val="7"/>
                <c:pt idx="0">
                  <c:v>Filmvisning</c:v>
                </c:pt>
                <c:pt idx="1">
                  <c:v>Föreläsning</c:v>
                </c:pt>
                <c:pt idx="2">
                  <c:v>Föreställning</c:v>
                </c:pt>
                <c:pt idx="3">
                  <c:v>Utställning</c:v>
                </c:pt>
                <c:pt idx="4">
                  <c:v>Workshop</c:v>
                </c:pt>
                <c:pt idx="5">
                  <c:v>Öppethållande</c:v>
                </c:pt>
                <c:pt idx="6">
                  <c:v>Övrigt</c:v>
                </c:pt>
              </c:strCache>
            </c:strRef>
          </c:cat>
          <c:val>
            <c:numRef>
              <c:f>Redovisning!$F$46:$F$52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7-4EF1-930F-5DE53D599904}"/>
            </c:ext>
          </c:extLst>
        </c:ser>
        <c:ser>
          <c:idx val="1"/>
          <c:order val="1"/>
          <c:tx>
            <c:strRef>
              <c:f>Redovisning!$G$45</c:f>
              <c:strCache>
                <c:ptCount val="1"/>
                <c:pt idx="0">
                  <c:v>Publik i Lund per kategori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Redovisning!$A$46:$A$52</c:f>
              <c:strCache>
                <c:ptCount val="7"/>
                <c:pt idx="0">
                  <c:v>Filmvisning</c:v>
                </c:pt>
                <c:pt idx="1">
                  <c:v>Föreläsning</c:v>
                </c:pt>
                <c:pt idx="2">
                  <c:v>Föreställning</c:v>
                </c:pt>
                <c:pt idx="3">
                  <c:v>Utställning</c:v>
                </c:pt>
                <c:pt idx="4">
                  <c:v>Workshop</c:v>
                </c:pt>
                <c:pt idx="5">
                  <c:v>Öppethållande</c:v>
                </c:pt>
                <c:pt idx="6">
                  <c:v>Övrigt</c:v>
                </c:pt>
              </c:strCache>
            </c:strRef>
          </c:cat>
          <c:val>
            <c:numRef>
              <c:f>Redovisning!$G$46:$G$52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7-4EF1-930F-5DE53D599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868208"/>
        <c:axId val="484866568"/>
      </c:barChart>
      <c:catAx>
        <c:axId val="4848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866568"/>
        <c:crosses val="autoZero"/>
        <c:auto val="1"/>
        <c:lblAlgn val="ctr"/>
        <c:lblOffset val="100"/>
        <c:noMultiLvlLbl val="0"/>
      </c:catAx>
      <c:valAx>
        <c:axId val="48486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486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309939</xdr:colOff>
      <xdr:row>54</xdr:row>
      <xdr:rowOff>52109</xdr:rowOff>
    </xdr:from>
    <xdr:to>
      <xdr:col>3</xdr:col>
      <xdr:colOff>836082</xdr:colOff>
      <xdr:row>69</xdr:row>
      <xdr:rowOff>43643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150687</xdr:colOff>
      <xdr:row>54</xdr:row>
      <xdr:rowOff>51103</xdr:rowOff>
    </xdr:from>
    <xdr:to>
      <xdr:col>10</xdr:col>
      <xdr:colOff>568981</xdr:colOff>
      <xdr:row>69</xdr:row>
      <xdr:rowOff>42636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327755</xdr:colOff>
      <xdr:row>69</xdr:row>
      <xdr:rowOff>167650</xdr:rowOff>
    </xdr:from>
    <xdr:to>
      <xdr:col>4</xdr:col>
      <xdr:colOff>13016</xdr:colOff>
      <xdr:row>84</xdr:row>
      <xdr:rowOff>152611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DataTabell" displayName="DataTabell" ref="A12:N23" totalsRowShown="0" headerRowDxfId="44" dataDxfId="42" headerRowBorderDxfId="43" tableBorderDxfId="41">
  <tableColumns count="14">
    <tableColumn id="13" xr3:uid="{00000000-0010-0000-0000-00000D000000}" name="Kategori" dataDxfId="40" totalsRowDxfId="39"/>
    <tableColumn id="1" xr3:uid="{00000000-0010-0000-0000-000001000000}" name="Uppsättning/arrangemang" dataDxfId="38" totalsRowDxfId="37"/>
    <tableColumn id="2" xr3:uid="{00000000-0010-0000-0000-000002000000}" name="Datum/spelperiod" dataDxfId="36" totalsRowDxfId="35"/>
    <tableColumn id="3" xr3:uid="{00000000-0010-0000-0000-000003000000}" name="Målgrupp (ålder) " dataDxfId="34" totalsRowDxfId="33"/>
    <tableColumn id="4" xr3:uid="{00000000-0010-0000-0000-000004000000}" name="Antal förest i Lund" dataDxfId="32" totalsRowDxfId="31"/>
    <tableColumn id="5" xr3:uid="{00000000-0010-0000-0000-000005000000}" name="Antal erbj platser i Lund" dataDxfId="30" totalsRowDxfId="29"/>
    <tableColumn id="6" xr3:uid="{00000000-0010-0000-0000-000006000000}" name="Total publik i Lund" dataDxfId="28" totalsRowDxfId="27"/>
    <tableColumn id="7" xr3:uid="{00000000-0010-0000-0000-000007000000}" name="Antal 0-15 år" dataDxfId="26" totalsRowDxfId="25"/>
    <tableColumn id="8" xr3:uid="{00000000-0010-0000-0000-000008000000}" name="Antal 16-25 år" dataDxfId="24" totalsRowDxfId="23"/>
    <tableColumn id="9" xr3:uid="{00000000-0010-0000-0000-000009000000}" name="Antal vuxna" dataDxfId="22" totalsRowDxfId="21"/>
    <tableColumn id="14" xr3:uid="{00000000-0010-0000-0000-00000E000000}" name="Könsfördelning" dataDxfId="20" totalsRowDxfId="19"/>
    <tableColumn id="10" xr3:uid="{00000000-0010-0000-0000-00000A000000}" name="Antal förest totalt" dataDxfId="18" totalsRowDxfId="17"/>
    <tableColumn id="15" xr3:uid="{00000000-0010-0000-0000-00000F000000}" name="Antal erbj platser totalt" dataDxfId="16" totalsRowDxfId="15"/>
    <tableColumn id="11" xr3:uid="{00000000-0010-0000-0000-00000B000000}" name="Total publik" dataDxfId="14" totalsRow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Kalkyl9" displayName="Kalkyl9" ref="A45:K52" totalsRowShown="0" headerRowDxfId="12" headerRowBorderDxfId="11">
  <autoFilter ref="A45:K52" xr:uid="{00000000-0009-0000-0100-000008000000}"/>
  <sortState xmlns:xlrd2="http://schemas.microsoft.com/office/spreadsheetml/2017/richdata2" ref="A54:D59">
    <sortCondition ref="A47:A53"/>
  </sortState>
  <tableColumns count="11">
    <tableColumn id="1" xr3:uid="{00000000-0010-0000-0100-000001000000}" name="Kategorier" dataDxfId="10"/>
    <tableColumn id="7" xr3:uid="{00000000-0010-0000-0100-000007000000}" name="Antal föreställningar totalt per kategori" dataDxfId="9">
      <calculatedColumnFormula>SUMIF(DataTabell[Kategori],Kalkyl9[[#This Row],[Kategorier]],DataTabell[Antal förest totalt])</calculatedColumnFormula>
    </tableColumn>
    <tableColumn id="2" xr3:uid="{00000000-0010-0000-0100-000002000000}" name="Antal föreställningar i Lund per kategori" dataDxfId="8">
      <calculatedColumnFormula>SUMIF(DataTabell[Kategori],Kalkyl9[[#This Row],[Kategorier]],DataTabell[Antal förest i Lund])</calculatedColumnFormula>
    </tableColumn>
    <tableColumn id="10" xr3:uid="{00000000-0010-0000-0100-00000A000000}" name="Antal erbjudna platser totalt per kategori" dataDxfId="7">
      <calculatedColumnFormula>SUMIF(DataTabell[Kategori],Kalkyl9[[#This Row],[Kategorier]],DataTabell[Antal erbj platser totalt])</calculatedColumnFormula>
    </tableColumn>
    <tableColumn id="3" xr3:uid="{00000000-0010-0000-0100-000003000000}" name="Antal erbjudna platser i Lund per kategori" dataDxfId="6">
      <calculatedColumnFormula>SUMIF(DataTabell[Kategori],Kalkyl9[[#This Row],[Kategorier]],DataTabell[Antal erbj platser i Lund])</calculatedColumnFormula>
    </tableColumn>
    <tableColumn id="11" xr3:uid="{00000000-0010-0000-0100-00000B000000}" name="Publik totalt per kategori" dataDxfId="5">
      <calculatedColumnFormula>SUMIF(DataTabell[Kategori],Kalkyl9[[#This Row],[Kategorier]],DataTabell[Total publik])</calculatedColumnFormula>
    </tableColumn>
    <tableColumn id="4" xr3:uid="{00000000-0010-0000-0100-000004000000}" name="Publik i Lund per kategori" dataDxfId="4">
      <calculatedColumnFormula>SUMIF(DataTabell[Kategori],Kalkyl9[[#This Row],[Kategorier]],DataTabell[Total publik i Lund])</calculatedColumnFormula>
    </tableColumn>
    <tableColumn id="5" xr3:uid="{00000000-0010-0000-0100-000005000000}" name="Antal föreställningar i Lund totalt " dataDxfId="3">
      <calculatedColumnFormula>SUM(DataTabell[Antal förest i Lund])</calculatedColumnFormula>
    </tableColumn>
    <tableColumn id="6" xr3:uid="{00000000-0010-0000-0100-000006000000}" name="Totalt antal erbjudna platser i Lund" dataDxfId="2">
      <calculatedColumnFormula>SUM(DataTabell[Antal erbj platser i Lund])</calculatedColumnFormula>
    </tableColumn>
    <tableColumn id="8" xr3:uid="{00000000-0010-0000-0100-000008000000}" name="Antal föreställningar totalt" dataDxfId="1">
      <calculatedColumnFormula>SUM(DataTabell[Antal förest totalt])</calculatedColumnFormula>
    </tableColumn>
    <tableColumn id="9" xr3:uid="{00000000-0010-0000-0100-000009000000}" name="Totalt antal erbjudna platser" dataDxfId="0">
      <calculatedColumnFormula>SUM(DataTabell[Antal erbj platser totalt])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100"/>
  <sheetViews>
    <sheetView tabSelected="1" topLeftCell="A20" zoomScale="68" zoomScaleNormal="55" workbookViewId="0">
      <selection activeCell="D37" sqref="D37"/>
    </sheetView>
  </sheetViews>
  <sheetFormatPr defaultRowHeight="14.5" x14ac:dyDescent="0.35"/>
  <cols>
    <col min="1" max="1" width="31.26953125" customWidth="1"/>
    <col min="2" max="2" width="18.36328125" customWidth="1"/>
    <col min="3" max="3" width="16.90625" bestFit="1" customWidth="1"/>
    <col min="4" max="4" width="12.08984375" customWidth="1"/>
    <col min="5" max="5" width="12.26953125" customWidth="1"/>
    <col min="6" max="6" width="11.453125" customWidth="1"/>
    <col min="7" max="7" width="9" customWidth="1"/>
    <col min="8" max="8" width="9.36328125" customWidth="1"/>
    <col min="9" max="9" width="8.6328125" customWidth="1"/>
    <col min="10" max="10" width="8.54296875" customWidth="1"/>
    <col min="11" max="11" width="11.08984375" customWidth="1"/>
    <col min="12" max="12" width="13.90625" customWidth="1"/>
    <col min="13" max="13" width="13.36328125" customWidth="1"/>
    <col min="14" max="14" width="12.7265625" customWidth="1"/>
    <col min="15" max="15" width="11.453125" customWidth="1"/>
    <col min="16" max="16" width="13.90625" customWidth="1"/>
    <col min="17" max="17" width="14.90625" customWidth="1"/>
    <col min="18" max="18" width="14.08984375" customWidth="1"/>
  </cols>
  <sheetData>
    <row r="1" spans="1:14" ht="21" x14ac:dyDescent="0.5">
      <c r="A1" s="34" t="s">
        <v>24</v>
      </c>
      <c r="B1" s="6"/>
      <c r="C1" s="6"/>
      <c r="D1" s="6"/>
      <c r="E1" s="6"/>
      <c r="F1" s="6"/>
      <c r="G1" s="3"/>
      <c r="H1" s="3"/>
      <c r="I1" s="3"/>
      <c r="J1" s="3"/>
      <c r="K1" s="3"/>
    </row>
    <row r="2" spans="1:14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21" x14ac:dyDescent="0.5">
      <c r="A3" s="32" t="s">
        <v>61</v>
      </c>
      <c r="B3" s="3"/>
      <c r="C3" s="3"/>
      <c r="D3" s="3"/>
      <c r="E3" s="3"/>
      <c r="F3" s="3"/>
      <c r="K3" s="3"/>
    </row>
    <row r="4" spans="1:14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9" thickBot="1" x14ac:dyDescent="0.5">
      <c r="A5" s="25" t="s">
        <v>63</v>
      </c>
      <c r="B5" s="33" t="s">
        <v>23</v>
      </c>
      <c r="C5" s="5"/>
      <c r="D5" s="5"/>
      <c r="E5" s="4"/>
      <c r="F5" s="1"/>
      <c r="G5" s="1"/>
      <c r="H5" s="17" t="s">
        <v>25</v>
      </c>
      <c r="I5" s="15"/>
      <c r="J5" s="26"/>
      <c r="K5" s="1"/>
    </row>
    <row r="6" spans="1:14" x14ac:dyDescent="0.35">
      <c r="A6" s="1"/>
      <c r="B6" s="1"/>
      <c r="C6" s="1"/>
      <c r="D6" s="1"/>
      <c r="E6" s="1"/>
      <c r="F6" s="3"/>
      <c r="G6" s="3"/>
      <c r="H6" s="3"/>
      <c r="I6" s="3"/>
      <c r="J6" s="1"/>
      <c r="K6" s="3"/>
    </row>
    <row r="7" spans="1:14" ht="21" x14ac:dyDescent="0.5">
      <c r="A7" s="18" t="s">
        <v>60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10" spans="1:14" ht="21" x14ac:dyDescent="0.5">
      <c r="A10" s="20" t="s">
        <v>2</v>
      </c>
      <c r="B10" s="20" t="s">
        <v>3</v>
      </c>
      <c r="C10" s="20" t="s">
        <v>4</v>
      </c>
      <c r="D10" s="20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11</v>
      </c>
      <c r="J10" s="20" t="s">
        <v>12</v>
      </c>
      <c r="K10" s="20" t="s">
        <v>22</v>
      </c>
      <c r="L10" s="20" t="s">
        <v>40</v>
      </c>
      <c r="M10" s="20" t="s">
        <v>41</v>
      </c>
      <c r="N10" s="20" t="s">
        <v>56</v>
      </c>
    </row>
    <row r="11" spans="1:14" ht="18.5" x14ac:dyDescent="0.45">
      <c r="A11" s="1"/>
      <c r="B11" s="1"/>
      <c r="C11" s="1"/>
      <c r="D11" s="7"/>
      <c r="E11" s="22" t="s">
        <v>16</v>
      </c>
      <c r="F11" s="9"/>
      <c r="G11" s="9"/>
      <c r="H11" s="9"/>
      <c r="I11" s="10"/>
      <c r="J11" s="11"/>
      <c r="K11" s="10"/>
      <c r="L11" s="23" t="s">
        <v>17</v>
      </c>
      <c r="M11" s="12"/>
      <c r="N11" s="12"/>
    </row>
    <row r="12" spans="1:14" ht="55.5" x14ac:dyDescent="0.45">
      <c r="A12" s="21" t="s">
        <v>26</v>
      </c>
      <c r="B12" s="21" t="s">
        <v>1</v>
      </c>
      <c r="C12" s="21" t="s">
        <v>0</v>
      </c>
      <c r="D12" s="21" t="s">
        <v>5</v>
      </c>
      <c r="E12" s="21" t="s">
        <v>14</v>
      </c>
      <c r="F12" s="21" t="s">
        <v>42</v>
      </c>
      <c r="G12" s="21" t="s">
        <v>21</v>
      </c>
      <c r="H12" s="21" t="s">
        <v>18</v>
      </c>
      <c r="I12" s="21" t="s">
        <v>19</v>
      </c>
      <c r="J12" s="21" t="s">
        <v>20</v>
      </c>
      <c r="K12" s="21" t="s">
        <v>27</v>
      </c>
      <c r="L12" s="21" t="s">
        <v>15</v>
      </c>
      <c r="M12" s="21" t="s">
        <v>43</v>
      </c>
      <c r="N12" s="21" t="s">
        <v>38</v>
      </c>
    </row>
    <row r="13" spans="1:14" ht="18.5" x14ac:dyDescent="0.4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8.5" x14ac:dyDescent="0.4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8.5" x14ac:dyDescent="0.4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8.5" x14ac:dyDescent="0.4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8.5" x14ac:dyDescent="0.4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8.5" x14ac:dyDescent="0.4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8.5" x14ac:dyDescent="0.4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8.5" x14ac:dyDescent="0.4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8.5" x14ac:dyDescent="0.4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8.5" x14ac:dyDescent="0.4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.5" x14ac:dyDescent="0.4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35">
      <c r="J24" s="7"/>
      <c r="K24" s="7"/>
      <c r="L24" s="7"/>
      <c r="M24" s="7"/>
      <c r="N24" s="7"/>
    </row>
    <row r="25" spans="1:14" ht="18.5" x14ac:dyDescent="0.45">
      <c r="A25" s="16" t="s">
        <v>13</v>
      </c>
      <c r="D25" s="7"/>
      <c r="E25" s="7"/>
      <c r="F25" s="7"/>
      <c r="G25" s="7"/>
      <c r="H25" s="7"/>
      <c r="I25" s="7"/>
      <c r="M25" s="7"/>
      <c r="N25" s="7"/>
    </row>
    <row r="26" spans="1:14" ht="18.5" x14ac:dyDescent="0.45">
      <c r="A26" s="14" t="s">
        <v>39</v>
      </c>
    </row>
    <row r="27" spans="1:14" ht="18.5" x14ac:dyDescent="0.45">
      <c r="A27" s="14" t="s">
        <v>66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4" ht="18.5" x14ac:dyDescent="0.45">
      <c r="A28" s="14" t="s">
        <v>67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7"/>
      <c r="M28" s="7"/>
    </row>
    <row r="29" spans="1:14" ht="18.5" x14ac:dyDescent="0.45">
      <c r="A29" s="14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7"/>
      <c r="M29" s="7"/>
    </row>
    <row r="30" spans="1:14" ht="18.5" x14ac:dyDescent="0.45">
      <c r="A30" s="14" t="s">
        <v>68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7"/>
      <c r="M30" s="7"/>
    </row>
    <row r="31" spans="1:14" ht="18.5" x14ac:dyDescent="0.45">
      <c r="A31" s="14" t="s">
        <v>58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7"/>
    </row>
    <row r="32" spans="1:14" ht="18.5" x14ac:dyDescent="0.45">
      <c r="A32" s="14" t="s">
        <v>54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7"/>
    </row>
    <row r="33" spans="1:14" ht="18.5" x14ac:dyDescent="0.45">
      <c r="A33" s="14" t="s">
        <v>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7"/>
      <c r="M33" s="7"/>
    </row>
    <row r="34" spans="1:14" ht="18.5" x14ac:dyDescent="0.45">
      <c r="A34" s="14" t="s">
        <v>64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7"/>
      <c r="M34" s="7"/>
    </row>
    <row r="35" spans="1:14" ht="18.5" x14ac:dyDescent="0.45">
      <c r="A35" s="14" t="s">
        <v>65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</row>
    <row r="36" spans="1:14" ht="18.5" x14ac:dyDescent="0.45">
      <c r="A36" s="14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7"/>
    </row>
    <row r="37" spans="1:14" ht="18.5" x14ac:dyDescent="0.45">
      <c r="A37" s="14" t="s">
        <v>57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</row>
    <row r="38" spans="1:14" x14ac:dyDescent="0.35"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7"/>
      <c r="N38" s="7"/>
    </row>
    <row r="39" spans="1:14" x14ac:dyDescent="0.35">
      <c r="B39" s="8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35">
      <c r="N40" s="7"/>
    </row>
    <row r="41" spans="1:14" x14ac:dyDescent="0.35">
      <c r="N41" s="7"/>
    </row>
    <row r="42" spans="1:14" ht="21" x14ac:dyDescent="0.5">
      <c r="A42" s="19" t="s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35">
      <c r="L43" s="7"/>
      <c r="M43" s="7"/>
      <c r="N43" s="7"/>
    </row>
    <row r="44" spans="1:14" ht="21" x14ac:dyDescent="0.5">
      <c r="A44" s="7"/>
      <c r="B44" s="24" t="s">
        <v>52</v>
      </c>
      <c r="C44" s="13"/>
      <c r="D44" s="13"/>
      <c r="E44" s="13"/>
      <c r="F44" s="13"/>
      <c r="G44" s="13"/>
      <c r="H44" s="13"/>
      <c r="I44" s="13"/>
      <c r="J44" s="13"/>
      <c r="K44" s="13"/>
      <c r="L44" s="7"/>
      <c r="M44" s="7"/>
      <c r="N44" s="7"/>
    </row>
    <row r="45" spans="1:14" ht="73.5" x14ac:dyDescent="0.45">
      <c r="A45" s="31" t="s">
        <v>28</v>
      </c>
      <c r="B45" s="27" t="s">
        <v>46</v>
      </c>
      <c r="C45" s="27" t="s">
        <v>47</v>
      </c>
      <c r="D45" s="27" t="s">
        <v>49</v>
      </c>
      <c r="E45" s="27" t="s">
        <v>50</v>
      </c>
      <c r="F45" s="27" t="s">
        <v>51</v>
      </c>
      <c r="G45" s="28" t="s">
        <v>48</v>
      </c>
      <c r="H45" s="29" t="s">
        <v>45</v>
      </c>
      <c r="I45" s="29" t="s">
        <v>44</v>
      </c>
      <c r="J45" s="29" t="s">
        <v>37</v>
      </c>
      <c r="K45" s="29" t="s">
        <v>29</v>
      </c>
      <c r="L45" s="7"/>
      <c r="M45" s="7"/>
      <c r="N45" s="7"/>
    </row>
    <row r="46" spans="1:14" ht="18.5" x14ac:dyDescent="0.45">
      <c r="A46" s="16" t="s">
        <v>33</v>
      </c>
      <c r="B46" s="30">
        <f>SUMIF(DataTabell[Kategori],Kalkyl9[[#This Row],[Kategorier]],DataTabell[Antal förest totalt])</f>
        <v>0</v>
      </c>
      <c r="C46" s="30">
        <f>SUMIF(DataTabell[Kategori],Kalkyl9[[#This Row],[Kategorier]],DataTabell[Antal förest i Lund])</f>
        <v>0</v>
      </c>
      <c r="D46" s="30">
        <f>SUMIF(DataTabell[Kategori],Kalkyl9[[#This Row],[Kategorier]],DataTabell[Antal erbj platser totalt])</f>
        <v>0</v>
      </c>
      <c r="E46" s="30">
        <f>SUMIF(DataTabell[Kategori],Kalkyl9[[#This Row],[Kategorier]],DataTabell[Antal erbj platser i Lund])</f>
        <v>0</v>
      </c>
      <c r="F46" s="30">
        <f>SUMIF(DataTabell[Kategori],Kalkyl9[[#This Row],[Kategorier]],DataTabell[Total publik])</f>
        <v>0</v>
      </c>
      <c r="G46" s="30">
        <f>SUMIF(DataTabell[Kategori],Kalkyl9[[#This Row],[Kategorier]],DataTabell[Total publik i Lund])</f>
        <v>0</v>
      </c>
      <c r="H46" s="30">
        <f>SUM(DataTabell[Antal förest i Lund])</f>
        <v>0</v>
      </c>
      <c r="I46" s="30">
        <f>SUM(DataTabell[Antal erbj platser i Lund])</f>
        <v>0</v>
      </c>
      <c r="J46" s="30">
        <f>SUM(DataTabell[Antal förest totalt])</f>
        <v>0</v>
      </c>
      <c r="K46" s="30">
        <f>SUM(DataTabell[Antal erbj platser totalt])</f>
        <v>0</v>
      </c>
      <c r="L46" s="7"/>
      <c r="M46" s="7"/>
      <c r="N46" s="7"/>
    </row>
    <row r="47" spans="1:14" ht="18.5" x14ac:dyDescent="0.45">
      <c r="A47" s="16" t="s">
        <v>31</v>
      </c>
      <c r="B47" s="30">
        <f>SUMIF(DataTabell[Kategori],Kalkyl9[[#This Row],[Kategorier]],DataTabell[Antal förest totalt])</f>
        <v>0</v>
      </c>
      <c r="C47" s="30">
        <f>SUMIF(DataTabell[Kategori],Kalkyl9[[#This Row],[Kategorier]],DataTabell[Antal förest i Lund])</f>
        <v>0</v>
      </c>
      <c r="D47" s="30">
        <f>SUMIF(DataTabell[Kategori],Kalkyl9[[#This Row],[Kategorier]],DataTabell[Antal erbj platser totalt])</f>
        <v>0</v>
      </c>
      <c r="E47" s="30">
        <f>SUMIF(DataTabell[Kategori],Kalkyl9[[#This Row],[Kategorier]],DataTabell[Antal erbj platser i Lund])</f>
        <v>0</v>
      </c>
      <c r="F47" s="30">
        <f>SUMIF(DataTabell[Kategori],Kalkyl9[[#This Row],[Kategorier]],DataTabell[Total publik])</f>
        <v>0</v>
      </c>
      <c r="G47" s="30">
        <f>SUMIF(DataTabell[Kategori],Kalkyl9[[#This Row],[Kategorier]],DataTabell[Total publik i Lund])</f>
        <v>0</v>
      </c>
      <c r="H47" s="30">
        <f>SUM(DataTabell[Antal förest i Lund])</f>
        <v>0</v>
      </c>
      <c r="I47" s="30">
        <f>SUM(DataTabell[Antal erbj platser i Lund])</f>
        <v>0</v>
      </c>
      <c r="J47" s="30">
        <f>SUM(DataTabell[Antal förest totalt])</f>
        <v>0</v>
      </c>
      <c r="K47" s="30">
        <f>SUM(DataTabell[Antal erbj platser totalt])</f>
        <v>0</v>
      </c>
      <c r="L47" s="7"/>
      <c r="M47" s="7"/>
      <c r="N47" s="7"/>
    </row>
    <row r="48" spans="1:14" ht="18.5" x14ac:dyDescent="0.45">
      <c r="A48" s="16" t="s">
        <v>32</v>
      </c>
      <c r="B48" s="30">
        <f>SUMIF(DataTabell[Kategori],Kalkyl9[[#This Row],[Kategorier]],DataTabell[Antal förest totalt])</f>
        <v>0</v>
      </c>
      <c r="C48" s="30">
        <f>SUMIF(DataTabell[Kategori],Kalkyl9[[#This Row],[Kategorier]],DataTabell[Antal förest i Lund])</f>
        <v>0</v>
      </c>
      <c r="D48" s="30">
        <f>SUMIF(DataTabell[Kategori],Kalkyl9[[#This Row],[Kategorier]],DataTabell[Antal erbj platser totalt])</f>
        <v>0</v>
      </c>
      <c r="E48" s="30">
        <f>SUMIF(DataTabell[Kategori],Kalkyl9[[#This Row],[Kategorier]],DataTabell[Antal erbj platser i Lund])</f>
        <v>0</v>
      </c>
      <c r="F48" s="30">
        <f>SUMIF(DataTabell[Kategori],Kalkyl9[[#This Row],[Kategorier]],DataTabell[Total publik])</f>
        <v>0</v>
      </c>
      <c r="G48" s="30">
        <f>SUMIF(DataTabell[Kategori],Kalkyl9[[#This Row],[Kategorier]],DataTabell[Total publik i Lund])</f>
        <v>0</v>
      </c>
      <c r="H48" s="30">
        <f>SUM(DataTabell[Antal förest i Lund])</f>
        <v>0</v>
      </c>
      <c r="I48" s="30">
        <f>SUM(DataTabell[Antal erbj platser i Lund])</f>
        <v>0</v>
      </c>
      <c r="J48" s="30">
        <f>SUM(DataTabell[Antal förest totalt])</f>
        <v>0</v>
      </c>
      <c r="K48" s="30">
        <f>SUM(DataTabell[Antal erbj platser totalt])</f>
        <v>0</v>
      </c>
      <c r="L48" s="7"/>
      <c r="M48" s="7"/>
      <c r="N48" s="7"/>
    </row>
    <row r="49" spans="1:14" ht="18.5" x14ac:dyDescent="0.45">
      <c r="A49" s="16" t="s">
        <v>62</v>
      </c>
      <c r="B49" s="30">
        <f>SUMIF(DataTabell[Kategori],Kalkyl9[[#This Row],[Kategorier]],DataTabell[Antal förest totalt])</f>
        <v>0</v>
      </c>
      <c r="C49" s="30">
        <f>SUMIF(DataTabell[Kategori],Kalkyl9[[#This Row],[Kategorier]],DataTabell[Antal förest i Lund])</f>
        <v>0</v>
      </c>
      <c r="D49" s="30">
        <f>SUMIF(DataTabell[Kategori],Kalkyl9[[#This Row],[Kategorier]],DataTabell[Antal erbj platser totalt])</f>
        <v>0</v>
      </c>
      <c r="E49" s="30">
        <f>SUMIF(DataTabell[Kategori],Kalkyl9[[#This Row],[Kategorier]],DataTabell[Antal erbj platser i Lund])</f>
        <v>0</v>
      </c>
      <c r="F49" s="30">
        <f>SUMIF(DataTabell[Kategori],Kalkyl9[[#This Row],[Kategorier]],DataTabell[Total publik])</f>
        <v>0</v>
      </c>
      <c r="G49" s="30">
        <f>SUMIF(DataTabell[Kategori],Kalkyl9[[#This Row],[Kategorier]],DataTabell[Total publik i Lund])</f>
        <v>0</v>
      </c>
      <c r="H49" s="30">
        <f>SUM(DataTabell[Antal förest i Lund])</f>
        <v>0</v>
      </c>
      <c r="I49" s="30">
        <f>SUM(DataTabell[Antal erbj platser i Lund])</f>
        <v>0</v>
      </c>
      <c r="J49" s="30">
        <f>SUM(DataTabell[Antal förest totalt])</f>
        <v>0</v>
      </c>
      <c r="K49" s="30">
        <f>SUM(DataTabell[Antal erbj platser totalt])</f>
        <v>0</v>
      </c>
      <c r="L49" s="7"/>
      <c r="M49" s="7"/>
      <c r="N49" s="7"/>
    </row>
    <row r="50" spans="1:14" ht="18.5" x14ac:dyDescent="0.45">
      <c r="A50" s="16" t="s">
        <v>30</v>
      </c>
      <c r="B50" s="30">
        <f>SUMIF(DataTabell[Kategori],Kalkyl9[[#This Row],[Kategorier]],DataTabell[Antal förest totalt])</f>
        <v>0</v>
      </c>
      <c r="C50" s="30">
        <f>SUMIF(DataTabell[Kategori],Kalkyl9[[#This Row],[Kategorier]],DataTabell[Antal förest i Lund])</f>
        <v>0</v>
      </c>
      <c r="D50" s="30">
        <f>SUMIF(DataTabell[Kategori],Kalkyl9[[#This Row],[Kategorier]],DataTabell[Antal erbj platser totalt])</f>
        <v>0</v>
      </c>
      <c r="E50" s="30">
        <f>SUMIF(DataTabell[Kategori],Kalkyl9[[#This Row],[Kategorier]],DataTabell[Antal erbj platser i Lund])</f>
        <v>0</v>
      </c>
      <c r="F50" s="30">
        <f>SUMIF(DataTabell[Kategori],Kalkyl9[[#This Row],[Kategorier]],DataTabell[Total publik])</f>
        <v>0</v>
      </c>
      <c r="G50" s="30">
        <f>SUMIF(DataTabell[Kategori],Kalkyl9[[#This Row],[Kategorier]],DataTabell[Total publik i Lund])</f>
        <v>0</v>
      </c>
      <c r="H50" s="30">
        <f>SUM(DataTabell[Antal förest i Lund])</f>
        <v>0</v>
      </c>
      <c r="I50" s="30">
        <f>SUM(DataTabell[Antal erbj platser i Lund])</f>
        <v>0</v>
      </c>
      <c r="J50" s="30">
        <f>SUM(DataTabell[Antal förest totalt])</f>
        <v>0</v>
      </c>
      <c r="K50" s="30">
        <f>SUM(DataTabell[Antal erbj platser totalt])</f>
        <v>0</v>
      </c>
      <c r="L50" s="7"/>
      <c r="M50" s="7"/>
      <c r="N50" s="7"/>
    </row>
    <row r="51" spans="1:14" ht="18.5" x14ac:dyDescent="0.45">
      <c r="A51" s="16" t="s">
        <v>36</v>
      </c>
      <c r="B51" s="30">
        <f>SUMIF(DataTabell[Kategori],Kalkyl9[[#This Row],[Kategorier]],DataTabell[Antal förest totalt])</f>
        <v>0</v>
      </c>
      <c r="C51" s="30">
        <f>SUMIF(DataTabell[Kategori],Kalkyl9[[#This Row],[Kategorier]],DataTabell[Antal förest i Lund])</f>
        <v>0</v>
      </c>
      <c r="D51" s="30">
        <f>SUMIF(DataTabell[Kategori],Kalkyl9[[#This Row],[Kategorier]],DataTabell[Antal erbj platser totalt])</f>
        <v>0</v>
      </c>
      <c r="E51" s="30">
        <f>SUMIF(DataTabell[Kategori],Kalkyl9[[#This Row],[Kategorier]],DataTabell[Antal erbj platser i Lund])</f>
        <v>0</v>
      </c>
      <c r="F51" s="30">
        <f>SUMIF(DataTabell[Kategori],Kalkyl9[[#This Row],[Kategorier]],DataTabell[Total publik])</f>
        <v>0</v>
      </c>
      <c r="G51" s="30">
        <f>SUMIF(DataTabell[Kategori],Kalkyl9[[#This Row],[Kategorier]],DataTabell[Total publik i Lund])</f>
        <v>0</v>
      </c>
      <c r="H51" s="30">
        <f>SUM(DataTabell[Antal förest i Lund])</f>
        <v>0</v>
      </c>
      <c r="I51" s="30">
        <f>SUM(DataTabell[Antal erbj platser i Lund])</f>
        <v>0</v>
      </c>
      <c r="J51" s="30">
        <f>SUM(DataTabell[Antal förest totalt])</f>
        <v>0</v>
      </c>
      <c r="K51" s="30">
        <f>SUM(DataTabell[Antal erbj platser totalt])</f>
        <v>0</v>
      </c>
      <c r="L51" s="7"/>
      <c r="M51" s="7"/>
      <c r="N51" s="7"/>
    </row>
    <row r="52" spans="1:14" ht="18.5" x14ac:dyDescent="0.45">
      <c r="A52" s="16" t="s">
        <v>34</v>
      </c>
      <c r="B52" s="30">
        <f>SUMIF(DataTabell[Kategori],Kalkyl9[[#This Row],[Kategorier]],DataTabell[Antal förest totalt])</f>
        <v>0</v>
      </c>
      <c r="C52" s="30">
        <f>SUMIF(DataTabell[Kategori],Kalkyl9[[#This Row],[Kategorier]],DataTabell[Antal förest i Lund])</f>
        <v>0</v>
      </c>
      <c r="D52" s="30">
        <f>SUMIF(DataTabell[Kategori],Kalkyl9[[#This Row],[Kategorier]],DataTabell[Antal erbj platser totalt])</f>
        <v>0</v>
      </c>
      <c r="E52" s="30">
        <f>SUMIF(DataTabell[Kategori],Kalkyl9[[#This Row],[Kategorier]],DataTabell[Antal erbj platser i Lund])</f>
        <v>0</v>
      </c>
      <c r="F52" s="30">
        <f>SUMIF(DataTabell[Kategori],Kalkyl9[[#This Row],[Kategorier]],DataTabell[Total publik])</f>
        <v>0</v>
      </c>
      <c r="G52" s="30">
        <f>SUMIF(DataTabell[Kategori],Kalkyl9[[#This Row],[Kategorier]],DataTabell[Total publik i Lund])</f>
        <v>0</v>
      </c>
      <c r="H52" s="30">
        <f>SUM(DataTabell[Antal förest i Lund])</f>
        <v>0</v>
      </c>
      <c r="I52" s="30">
        <f>SUM(DataTabell[Antal erbj platser i Lund])</f>
        <v>0</v>
      </c>
      <c r="J52" s="30">
        <f>SUM(DataTabell[Antal förest totalt])</f>
        <v>0</v>
      </c>
      <c r="K52" s="30">
        <f>SUM(DataTabell[Antal erbj platser totalt])</f>
        <v>0</v>
      </c>
      <c r="M52" s="7"/>
      <c r="N52" s="7"/>
    </row>
    <row r="53" spans="1:14" x14ac:dyDescent="0.35">
      <c r="M53" s="7"/>
      <c r="N53" s="7"/>
    </row>
    <row r="54" spans="1:14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x14ac:dyDescent="0.3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3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100" spans="1:13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</sheetData>
  <dataValidations count="1">
    <dataValidation type="list" allowBlank="1" showInputMessage="1" showErrorMessage="1" promptTitle="Kategorier" prompt="Tryck på nedpilen bredvid cellen och välj en kategori i listan. Om inga kategorier passar kan du ändra i tabellen längst ner" sqref="A13:A23" xr:uid="{00000000-0002-0000-0000-000000000000}">
      <formula1>$A$46:$A$52</formula1>
    </dataValidation>
  </dataValidation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>Lunds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Redovisning av publikstatistik för grupper med verksamhetsbidrag</dc:title>
  <dc:creator>tsr5167</dc:creator>
  <cp:lastModifiedBy>Cecilia Wester</cp:lastModifiedBy>
  <cp:lastPrinted>2012-08-06T15:16:21Z</cp:lastPrinted>
  <dcterms:created xsi:type="dcterms:W3CDTF">2012-08-06T13:48:39Z</dcterms:created>
  <dcterms:modified xsi:type="dcterms:W3CDTF">2023-03-14T08:41:34Z</dcterms:modified>
</cp:coreProperties>
</file>